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<sst xmlns="http://schemas.openxmlformats.org/spreadsheetml/2006/main" count="25" uniqueCount="22">
  <si>
    <t>计算题卡    日期 ________</t>
  </si>
  <si>
    <t>已知</t>
  </si>
  <si>
    <r>
      <rPr>
        <b/>
        <sz val="18"/>
        <color theme="1"/>
        <rFont val="宋体"/>
        <charset val="134"/>
        <scheme val="minor"/>
      </rPr>
      <t>汉明距离</t>
    </r>
    <r>
      <rPr>
        <b/>
        <sz val="18"/>
        <color rgb="FF4F4F4F"/>
        <rFont val="Arial"/>
        <charset val="134"/>
      </rPr>
      <t>(Hamming)=</t>
    </r>
  </si>
  <si>
    <r>
      <rPr>
        <b/>
        <sz val="18"/>
        <color theme="1"/>
        <rFont val="宋体"/>
        <charset val="134"/>
        <scheme val="minor"/>
      </rPr>
      <t>杰卡德距离</t>
    </r>
    <r>
      <rPr>
        <b/>
        <sz val="18"/>
        <color rgb="FF4F4F4F"/>
        <rFont val="Arial"/>
        <charset val="134"/>
      </rPr>
      <t>(Jaccard)=</t>
    </r>
  </si>
  <si>
    <t>标签Y</t>
  </si>
  <si>
    <t>求它的无序指数</t>
  </si>
  <si>
    <t>GiNi(Y)=</t>
  </si>
  <si>
    <t>随机拿一个，从A拿的概率是多少？</t>
  </si>
  <si>
    <t>P(A)=</t>
  </si>
  <si>
    <t>已知我拿到了皮卡丘，请问从A拿的概率是多少？</t>
  </si>
  <si>
    <t>P(A|丘)=</t>
  </si>
  <si>
    <t>利用对数表计算：</t>
  </si>
  <si>
    <t>=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</si>
  <si>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</si>
  <si>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1/2=   1/3=   1/4=    1/5=   1/6=   1/7=       1/8=     1/9= 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</si>
  <si>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</si>
  <si>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</si>
  <si>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</si>
  <si>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</si>
  <si>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</si>
  <si>
    <t>常用对数表</t>
  </si>
  <si>
    <t>高\低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</si>
</sst>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4F4F4F"/>
      <name val="Arial"/>
      <charset val="134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176" fontId="0" fillId="0" borderId="0" xfId="0" applyNumberFormat="1" applyFont="1" applyAlignment="1">
      <alignment horizontal="left" vertical="top"/>
    </xf>
    <xf numFmtId="49" fontId="6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628650</xdr:colOff>
      <xdr:row>20</xdr:row>
      <xdr:rowOff>212725</xdr:rowOff>
    </xdr:from>
    <xdr:to>
      <xdr:col>2</xdr:col>
      <xdr:colOff>194310</xdr:colOff>
      <xdr:row>23</xdr:row>
      <xdr:rowOff>80010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318260" y="587692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20</xdr:row>
      <xdr:rowOff>207010</xdr:rowOff>
    </xdr:from>
    <xdr:to>
      <xdr:col>0</xdr:col>
      <xdr:colOff>494665</xdr:colOff>
      <xdr:row>23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8712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4</xdr:col>
      <xdr:colOff>844550</xdr:colOff>
      <xdr:row>20</xdr:row>
      <xdr:rowOff>231775</xdr:rowOff>
    </xdr:from>
    <xdr:to>
      <xdr:col>5</xdr:col>
      <xdr:colOff>174625</xdr:colOff>
      <xdr:row>23</xdr:row>
      <xdr:rowOff>99060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18460" y="589597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20</xdr:row>
      <xdr:rowOff>257810</xdr:rowOff>
    </xdr:from>
    <xdr:to>
      <xdr:col>3</xdr:col>
      <xdr:colOff>144780</xdr:colOff>
      <xdr:row>23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26260" y="59220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7</xdr:col>
      <xdr:colOff>577850</xdr:colOff>
      <xdr:row>20</xdr:row>
      <xdr:rowOff>247650</xdr:rowOff>
    </xdr:from>
    <xdr:to>
      <xdr:col>8</xdr:col>
      <xdr:colOff>158115</xdr:colOff>
      <xdr:row>23</xdr:row>
      <xdr:rowOff>114935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4410" y="591185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6</xdr:col>
      <xdr:colOff>199390</xdr:colOff>
      <xdr:row>20</xdr:row>
      <xdr:rowOff>235585</xdr:rowOff>
    </xdr:from>
    <xdr:to>
      <xdr:col>6</xdr:col>
      <xdr:colOff>401320</xdr:colOff>
      <xdr:row>23</xdr:row>
      <xdr:rowOff>104775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21100" y="5899785"/>
          <a:ext cx="201930" cy="783590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29</xdr:row>
      <xdr:rowOff>187325</xdr:rowOff>
    </xdr:from>
    <xdr:to>
      <xdr:col>3</xdr:col>
      <xdr:colOff>100965</xdr:colOff>
      <xdr:row>32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70635" y="85185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2</xdr:col>
      <xdr:colOff>116840</xdr:colOff>
      <xdr:row>21</xdr:row>
      <xdr:rowOff>82550</xdr:rowOff>
    </xdr:from>
    <xdr:to>
      <xdr:col>2</xdr:col>
      <xdr:colOff>429895</xdr:colOff>
      <xdr:row>22</xdr:row>
      <xdr:rowOff>250825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98600" y="6038850"/>
          <a:ext cx="313055" cy="460375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21</xdr:row>
      <xdr:rowOff>16510</xdr:rowOff>
    </xdr:from>
    <xdr:to>
      <xdr:col>6</xdr:col>
      <xdr:colOff>86995</xdr:colOff>
      <xdr:row>23</xdr:row>
      <xdr:rowOff>1270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115310" y="59728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4</xdr:col>
      <xdr:colOff>672465</xdr:colOff>
      <xdr:row>24</xdr:row>
      <xdr:rowOff>19050</xdr:rowOff>
    </xdr:from>
    <xdr:to>
      <xdr:col>5</xdr:col>
      <xdr:colOff>19050</xdr:colOff>
      <xdr:row>25</xdr:row>
      <xdr:rowOff>2540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46375" y="6889750"/>
          <a:ext cx="235585" cy="27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topLeftCell="A21" workbookViewId="0">
      <selection activeCell="L8" sqref="L8"/>
    </sheetView>
  </sheetViews>
  <sheetFormatPr defaultColWidth="9" defaultRowHeight="14"/>
  <cols>
    <col min="1" max="1" width="9.87272727272727" customWidth="1"/>
    <col min="2" max="2" width="9.90909090909091" customWidth="1"/>
    <col min="3" max="3" width="6.36363636363636" customWidth="1"/>
    <col min="4" max="4" width="3.54545454545455" customWidth="1"/>
    <col min="5" max="5" width="12.7272727272727" customWidth="1"/>
    <col min="6" max="6" width="8" customWidth="1"/>
    <col min="7" max="7" width="10.0909090909091"/>
    <col min="9" max="9" width="13.4545454545455" customWidth="1"/>
    <col min="15" max="19" width="12.8181818181818"/>
  </cols>
  <sheetData>
    <row r="1" ht="39" customHeight="1" spans="2:2">
      <c r="B1" s="5" t="s">
        <v>0</v>
      </c>
    </row>
    <row r="2" spans="14:16">
      <c r="N2">
        <f ca="1">IF(P2&lt;=-3,"-∞",IF(P2&gt;=3,"∞",P2+1))</f>
        <v>2</v>
      </c>
      <c r="O2">
        <f ca="1">IF(P2+1&lt;=-3,"-∞",IF(P2&gt;3,"∞",P2))</f>
        <v>1</v>
      </c>
      <c r="P2">
        <f ca="1">RANDBETWEEN(-3,3)</f>
        <v>1</v>
      </c>
    </row>
    <row r="3" ht="23" spans="1:19">
      <c r="A3" s="6" t="s">
        <v>1</v>
      </c>
      <c r="B3" s="6" t="str">
        <f ca="1">CONCATENATE("P1:(",O3,",",P3,",",Q3,")")</f>
        <v>P1:(3,3,1)</v>
      </c>
      <c r="C3" s="6"/>
      <c r="D3" s="6"/>
      <c r="F3" s="6" t="str">
        <f ca="1">CONCATENATE("P2:(",O4,",",P4,",",Q4,")")</f>
        <v>P2:(3,1,-2)</v>
      </c>
      <c r="O3">
        <f ca="1" t="shared" ref="O3:S3" si="0">RANDBETWEEN(0,1)*2+1</f>
        <v>3</v>
      </c>
      <c r="P3">
        <f ca="1" t="shared" si="0"/>
        <v>3</v>
      </c>
      <c r="Q3">
        <f ca="1" t="shared" si="0"/>
        <v>1</v>
      </c>
      <c r="R3">
        <f ca="1" t="shared" si="0"/>
        <v>1</v>
      </c>
      <c r="S3">
        <f ca="1" t="shared" si="0"/>
        <v>1</v>
      </c>
    </row>
    <row r="4" ht="23" spans="1:19">
      <c r="A4" s="7" t="str">
        <f ca="1">CONCATENATE("闵可夫斯基距离Minkowski(p=",O2,")=")</f>
        <v>闵可夫斯基距离Minkowski(p=1)=</v>
      </c>
      <c r="C4" s="6"/>
      <c r="D4" s="6"/>
      <c r="H4" s="7" t="str">
        <f ca="1">CONCATENATE("p=",N2)</f>
        <v>p=2</v>
      </c>
      <c r="O4">
        <f ca="1" t="shared" ref="O4:S4" si="1">RANDBETWEEN(0,1)*2+1</f>
        <v>3</v>
      </c>
      <c r="P4">
        <f ca="1" t="shared" si="1"/>
        <v>1</v>
      </c>
      <c r="Q4">
        <f ca="1">Q3-RANDBETWEEN(3,5)</f>
        <v>-2</v>
      </c>
      <c r="R4">
        <f ca="1" t="shared" si="1"/>
        <v>3</v>
      </c>
      <c r="S4">
        <f ca="1" t="shared" si="1"/>
        <v>1</v>
      </c>
    </row>
    <row r="5" ht="30" customHeight="1" spans="1:19">
      <c r="A5" s="6" t="s">
        <v>1</v>
      </c>
      <c r="B5" s="6" t="str">
        <f ca="1">CONCATENATE("P1:(",O6,",",P6,",",Q6,",",R6,")")</f>
        <v>P1:(z,w,r,z)</v>
      </c>
      <c r="C5" s="6"/>
      <c r="D5" s="6"/>
      <c r="F5" s="6" t="str">
        <f ca="1">CONCATENATE("P2:(",O8,",",P8,",",Q8,",",R8,")")</f>
        <v>P2:(z,c,f,c)</v>
      </c>
      <c r="O5">
        <f ca="1" t="shared" ref="O5:S5" si="2">RANDBETWEEN(97,122)</f>
        <v>122</v>
      </c>
      <c r="P5">
        <f ca="1" t="shared" si="2"/>
        <v>119</v>
      </c>
      <c r="Q5">
        <f ca="1" t="shared" si="2"/>
        <v>114</v>
      </c>
      <c r="R5">
        <f ca="1" t="shared" si="2"/>
        <v>122</v>
      </c>
      <c r="S5">
        <f ca="1" t="shared" si="2"/>
        <v>98</v>
      </c>
    </row>
    <row r="6" ht="30" customHeight="1" spans="1:19">
      <c r="A6" s="7" t="s">
        <v>2</v>
      </c>
      <c r="B6" s="7"/>
      <c r="C6" s="7"/>
      <c r="D6" s="7"/>
      <c r="E6" s="7"/>
      <c r="F6" s="7"/>
      <c r="G6" s="7"/>
      <c r="H6" s="8"/>
      <c r="O6" t="str">
        <f ca="1">CHAR(O5)</f>
        <v>z</v>
      </c>
      <c r="P6" t="str">
        <f ca="1" t="shared" ref="O6:S6" si="3">CHAR(P5)</f>
        <v>w</v>
      </c>
      <c r="Q6" t="str">
        <f ca="1" t="shared" si="3"/>
        <v>r</v>
      </c>
      <c r="R6" t="str">
        <f ca="1" t="shared" si="3"/>
        <v>z</v>
      </c>
      <c r="S6" t="str">
        <f ca="1" t="shared" si="3"/>
        <v>b</v>
      </c>
    </row>
    <row r="7" ht="30" customHeight="1" spans="1:19">
      <c r="A7" s="7" t="s">
        <v>3</v>
      </c>
      <c r="B7" s="7"/>
      <c r="C7" s="7"/>
      <c r="D7" s="7"/>
      <c r="E7" s="7"/>
      <c r="F7" s="7"/>
      <c r="G7" s="7"/>
      <c r="H7" s="8"/>
      <c r="O7">
        <f ca="1" t="shared" ref="O7:S7" si="4">RANDBETWEEN(97,105)</f>
        <v>101</v>
      </c>
      <c r="P7">
        <f ca="1" t="shared" si="4"/>
        <v>99</v>
      </c>
      <c r="Q7">
        <f ca="1" t="shared" si="4"/>
        <v>102</v>
      </c>
      <c r="R7">
        <f ca="1" t="shared" si="4"/>
        <v>99</v>
      </c>
      <c r="S7">
        <f ca="1" t="shared" si="4"/>
        <v>102</v>
      </c>
    </row>
    <row r="8" ht="10" customHeight="1" spans="1:19">
      <c r="A8" s="7"/>
      <c r="B8" s="7"/>
      <c r="C8" s="7"/>
      <c r="D8" s="7"/>
      <c r="E8" s="7"/>
      <c r="F8" s="7"/>
      <c r="G8" s="7"/>
      <c r="H8" s="8"/>
      <c r="O8" t="str">
        <f ca="1" t="shared" ref="O8:S8" si="5">IF(O9&gt;0.6,CHAR(O7),O6)</f>
        <v>z</v>
      </c>
      <c r="P8" t="str">
        <f ca="1" t="shared" si="5"/>
        <v>c</v>
      </c>
      <c r="Q8" t="str">
        <f ca="1" t="shared" si="5"/>
        <v>f</v>
      </c>
      <c r="R8" t="str">
        <f ca="1" t="shared" si="5"/>
        <v>c</v>
      </c>
      <c r="S8" t="str">
        <f ca="1" t="shared" si="5"/>
        <v>f</v>
      </c>
    </row>
    <row r="9" ht="12" customHeight="1" spans="15:19">
      <c r="O9">
        <f ca="1" t="shared" ref="O9:S9" si="6">RAND()</f>
        <v>0.242509840782505</v>
      </c>
      <c r="P9">
        <f ca="1" t="shared" si="6"/>
        <v>0.922365044891871</v>
      </c>
      <c r="Q9">
        <f ca="1" t="shared" si="6"/>
        <v>0.767990303779659</v>
      </c>
      <c r="R9">
        <f ca="1" t="shared" si="6"/>
        <v>0.899570576158316</v>
      </c>
      <c r="S9">
        <f ca="1" t="shared" si="6"/>
        <v>0.891940923333208</v>
      </c>
    </row>
    <row r="10" ht="23" spans="1:19">
      <c r="A10" s="6" t="s">
        <v>4</v>
      </c>
      <c r="B10" s="6" t="str">
        <f ca="1">CONCATENATE("(",O10,",",P10,",",Q10,",",R10,",",S10,",",P10,",",Q10,",",R10,",",S10,",C)")</f>
        <v>(B,A,A,A,A,A,A,A,A,C)</v>
      </c>
      <c r="O10" t="str">
        <f ca="1">IF(O9&gt;0.5,"C","B")</f>
        <v>B</v>
      </c>
      <c r="P10" t="str">
        <f ca="1">IF(P9&gt;0.5,"A","C")</f>
        <v>A</v>
      </c>
      <c r="Q10" t="str">
        <f ca="1">IF(Q9&gt;0.5,"A","C")</f>
        <v>A</v>
      </c>
      <c r="R10" t="str">
        <f ca="1" t="shared" ref="O10:S10" si="7">IF(R9&gt;0.5,"A","B")</f>
        <v>A</v>
      </c>
      <c r="S10" t="str">
        <f ca="1" t="shared" si="7"/>
        <v>A</v>
      </c>
    </row>
    <row r="11" ht="23" spans="1:1">
      <c r="A11" s="6" t="s">
        <v>5</v>
      </c>
    </row>
    <row r="12" ht="23" spans="2:2">
      <c r="B12" s="7" t="s">
        <v>6</v>
      </c>
    </row>
    <row r="14" ht="23" spans="1:15">
      <c r="A14" s="6" t="s">
        <v>1</v>
      </c>
      <c r="B14" s="6" t="str">
        <f ca="1">CONCATENATE("A玩具柜有",O14,"个皮卡丘，",10-O14,"个HelloKitty。")</f>
        <v>A玩具柜有4个皮卡丘，6个HelloKitty。</v>
      </c>
      <c r="C14" s="6"/>
      <c r="D14" s="6"/>
      <c r="E14" s="6"/>
      <c r="F14" s="6"/>
      <c r="G14" s="6"/>
      <c r="O14">
        <f ca="1">RANDBETWEEN(1,4)</f>
        <v>4</v>
      </c>
    </row>
    <row r="15" ht="23" spans="1:15">
      <c r="A15" s="6"/>
      <c r="B15" s="6" t="str">
        <f ca="1">CONCATENATE("B玩具柜有",O15-O14,"个皮卡丘，",10+O14-O15,"个HelloKitty。")</f>
        <v>B玩具柜有6个皮卡丘，4个HelloKitty。</v>
      </c>
      <c r="C15" s="6"/>
      <c r="D15" s="6"/>
      <c r="E15" s="6"/>
      <c r="F15" s="6"/>
      <c r="G15" s="6"/>
      <c r="O15">
        <f ca="1">IF(RAND()&gt;0.5,10,5)</f>
        <v>10</v>
      </c>
    </row>
    <row r="16" ht="23" spans="1:8">
      <c r="A16" s="6"/>
      <c r="B16" s="6" t="s">
        <v>7</v>
      </c>
      <c r="C16" s="6"/>
      <c r="D16" s="6"/>
      <c r="E16" s="6"/>
      <c r="F16" s="6"/>
      <c r="G16" s="6"/>
      <c r="H16" s="7" t="s">
        <v>8</v>
      </c>
    </row>
    <row r="17" ht="23" spans="1:7">
      <c r="A17" s="6"/>
      <c r="B17" s="6" t="s">
        <v>9</v>
      </c>
      <c r="C17" s="6"/>
      <c r="D17" s="6"/>
      <c r="E17" s="6"/>
      <c r="F17" s="6"/>
      <c r="G17" s="6"/>
    </row>
    <row r="18" ht="23" spans="1:7">
      <c r="A18" s="7" t="s">
        <v>10</v>
      </c>
      <c r="B18" s="6"/>
      <c r="C18" s="6"/>
      <c r="D18" s="6"/>
      <c r="E18" s="6"/>
      <c r="G18" s="7"/>
    </row>
    <row r="19" ht="23" spans="1:7">
      <c r="A19" s="6"/>
      <c r="B19" s="6"/>
      <c r="C19" s="6"/>
      <c r="D19" s="6"/>
      <c r="E19" s="6"/>
      <c r="F19" s="7"/>
      <c r="G19" s="7"/>
    </row>
    <row r="21" ht="23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ht="23" spans="1:18">
      <c r="A22" s="6" t="str">
        <f ca="1">CONCATENATE("    ",O22,"   ",P22)</f>
        <v>    1   4</v>
      </c>
      <c r="B22" s="6"/>
      <c r="C22" s="6"/>
      <c r="D22" s="6"/>
      <c r="E22" s="6" t="str">
        <f ca="1">CONCATENATE("",P22,"   ",Q22)</f>
        <v>4   3</v>
      </c>
      <c r="F22" s="6"/>
      <c r="G22" s="6"/>
      <c r="H22" s="6"/>
      <c r="I22" s="6"/>
      <c r="J22" s="6"/>
      <c r="O22">
        <f ca="1" t="shared" ref="O22:R22" si="8">RANDBETWEEN(-5,4)</f>
        <v>1</v>
      </c>
      <c r="P22">
        <f ca="1" t="shared" si="8"/>
        <v>4</v>
      </c>
      <c r="Q22">
        <f ca="1" t="shared" si="8"/>
        <v>3</v>
      </c>
      <c r="R22">
        <f ca="1" t="shared" si="8"/>
        <v>0</v>
      </c>
    </row>
    <row r="23" ht="26" customHeight="1" spans="1:18">
      <c r="A23" s="6" t="str">
        <f ca="1">CONCATENATE("    ",O23,"   ",P23)</f>
        <v>    -3   -4</v>
      </c>
      <c r="B23" s="6"/>
      <c r="C23" s="9"/>
      <c r="D23" s="9"/>
      <c r="E23" s="6" t="str">
        <f ca="1">CONCATENATE("",P23,"   ",Q23)</f>
        <v>-4   1</v>
      </c>
      <c r="F23" s="9"/>
      <c r="G23" s="6"/>
      <c r="H23" s="6"/>
      <c r="I23" s="6"/>
      <c r="J23" s="6"/>
      <c r="O23">
        <f ca="1" t="shared" ref="O23:R23" si="9">RANDBETWEEN(-5,4)</f>
        <v>-3</v>
      </c>
      <c r="P23">
        <f ca="1" t="shared" si="9"/>
        <v>-4</v>
      </c>
      <c r="Q23">
        <f ca="1" t="shared" si="9"/>
        <v>1</v>
      </c>
      <c r="R23">
        <f ca="1" t="shared" si="9"/>
        <v>-2</v>
      </c>
    </row>
    <row r="24" ht="23" spans="1:10">
      <c r="A24" s="6"/>
      <c r="B24" s="6"/>
      <c r="E24" s="6"/>
      <c r="F24" s="6"/>
      <c r="G24" s="6"/>
      <c r="H24" s="6"/>
      <c r="I24" s="6"/>
      <c r="J24" s="6"/>
    </row>
    <row r="25" ht="23" spans="1:16">
      <c r="A25" s="6" t="s">
        <v>11</v>
      </c>
      <c r="B25" s="6"/>
      <c r="C25" s="6"/>
      <c r="D25" s="6"/>
      <c r="E25" s="10">
        <f ca="1">O25</f>
        <v>98573</v>
      </c>
      <c r="F25" s="6">
        <f ca="1">P25</f>
        <v>4545</v>
      </c>
      <c r="G25" s="6" t="s">
        <v>12</v>
      </c>
      <c r="O25">
        <f ca="1">RANDBETWEEN(1000,99999)</f>
        <v>98573</v>
      </c>
      <c r="P25">
        <f ca="1">RANDBETWEEN(100,9999)</f>
        <v>4545</v>
      </c>
    </row>
    <row r="26" ht="23" spans="1:16">
      <c r="A26" s="6">
        <f ca="1">O26</f>
        <v>68809</v>
      </c>
      <c r="B26" s="11">
        <f ca="1">P26</f>
        <v>8</v>
      </c>
      <c r="C26" s="6" t="s">
        <v>12</v>
      </c>
      <c r="D26" s="6"/>
      <c r="E26" s="6"/>
      <c r="F26" s="12"/>
      <c r="H26" s="6"/>
      <c r="I26" s="6"/>
      <c r="J26" s="6"/>
      <c r="O26">
        <f ca="1">RANDBETWEEN(1000,99999)</f>
        <v>68809</v>
      </c>
      <c r="P26">
        <f ca="1">RANDBETWEEN(2,9)</f>
        <v>8</v>
      </c>
    </row>
    <row r="27" ht="23" spans="1:10">
      <c r="A27" s="6"/>
      <c r="B27" s="6"/>
      <c r="C27" s="6"/>
      <c r="D27" s="6"/>
      <c r="H27" s="6"/>
      <c r="I27" s="6"/>
      <c r="J27" s="6"/>
    </row>
    <row r="28" ht="23" spans="1:14">
      <c r="A28" s="13" t="s">
        <v>13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7"/>
    </row>
    <row r="29" ht="23" spans="1:14">
      <c r="A29" s="13" t="s">
        <v>14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7"/>
    </row>
    <row r="30" ht="23" spans="2:13">
      <c r="B30" s="5"/>
      <c r="C30" s="5"/>
      <c r="D30" s="5"/>
      <c r="E30" s="5"/>
      <c r="F30" s="5"/>
      <c r="G30" s="5"/>
      <c r="I30" s="5"/>
      <c r="J30" s="5"/>
      <c r="K30" s="18"/>
      <c r="M30" s="5"/>
    </row>
    <row r="31" ht="17.5" spans="1:7">
      <c r="A31" s="15" t="s">
        <v>15</v>
      </c>
      <c r="B31" s="15"/>
      <c r="G31" t="s">
        <v>16</v>
      </c>
    </row>
    <row r="32" ht="23" spans="1:11">
      <c r="A32" s="16" t="s">
        <v>17</v>
      </c>
      <c r="B32" s="15"/>
      <c r="C32" s="5"/>
      <c r="D32" s="5"/>
      <c r="E32" s="5" t="s">
        <v>18</v>
      </c>
      <c r="G32" t="s">
        <v>19</v>
      </c>
      <c r="K32" s="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20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21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2020-01-29T11:55:27Z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